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Read Me" sheetId="2" state="visible" r:id="rId4"/>
    <sheet name="Sprint Schedule" sheetId="3" state="visible" r:id="rId5"/>
    <sheet name="Tasks" sheetId="4" state="visible" r:id="rId6"/>
  </sheets>
  <definedNames>
    <definedName function="false" hidden="false" localSheetId="3" name="_xlnm.Print_Titles" vbProcedure="false">Tasks!$1:$1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<sst xmlns="http://schemas.openxmlformats.org/spreadsheetml/2006/main" count="329" uniqueCount="163">
  <si>
    <t xml:space="preserve">ChurchPoa — Project Progress Tracker</t>
  </si>
  <si>
    <t xml:space="preserve">Church Engagement &amp; Management Mobile App — Implementation Progress Tracker</t>
  </si>
  <si>
    <t xml:space="preserve">Project Start Date:</t>
  </si>
  <si>
    <t xml:space="preserve">Last Updated:</t>
  </si>
  <si>
    <t xml:space="preserve">Total Tasks</t>
  </si>
  <si>
    <t xml:space="preserve">Not Started</t>
  </si>
  <si>
    <t xml:space="preserve">In Progress</t>
  </si>
  <si>
    <t xml:space="preserve">Blocked</t>
  </si>
  <si>
    <t xml:space="preserve">Complete</t>
  </si>
  <si>
    <t xml:space="preserve">Overall % Complete</t>
  </si>
  <si>
    <t xml:space="preserve">Progress by Sprint / Phase</t>
  </si>
  <si>
    <t xml:space="preserve">Sprint / Phase</t>
  </si>
  <si>
    <t xml:space="preserve">Avg % Complete</t>
  </si>
  <si>
    <t xml:space="preserve">Status</t>
  </si>
  <si>
    <t xml:space="preserve">ChurchPoa — Progress Tracker</t>
  </si>
  <si>
    <t xml:space="preserve">How this workbook works</t>
  </si>
  <si>
    <t xml:space="preserve">Read Me</t>
  </si>
  <si>
    <t xml:space="preserve">You're on it. Explains the workbook and the colour coding used throughout.</t>
  </si>
  <si>
    <t xml:space="preserve">Dashboard</t>
  </si>
  <si>
    <t xml:space="preserve">Live summary: overall % complete, task counts by status, and a chart of progress by sprint. Everything here is a formula — nothing to type.</t>
  </si>
  <si>
    <t xml:space="preserve">Sprint Schedule</t>
  </si>
  <si>
    <t xml:space="preserve">One row per sprint/phase. Edit the blue 'Duration (weeks)' cell and the Project Start Date at the top; start/end dates and % complete recalculate automatically.</t>
  </si>
  <si>
    <t xml:space="preserve">Tasks</t>
  </si>
  <si>
    <t xml:space="preserve">The task list behind everything. Update Status, % Complete, Actual Start/End, and Notes as work progresses — everything else recalculates.</t>
  </si>
  <si>
    <t xml:space="preserve">Colour legend</t>
  </si>
  <si>
    <t xml:space="preserve">Blue text</t>
  </si>
  <si>
    <t xml:space="preserve">A cell you're meant to edit (Status, % Complete, dates, Notes, Duration).</t>
  </si>
  <si>
    <t xml:space="preserve">Black text</t>
  </si>
  <si>
    <t xml:space="preserve">A formula. Leave these alone — they recalculate automatically from your inputs.</t>
  </si>
  <si>
    <t xml:space="preserve">Green fill</t>
  </si>
  <si>
    <t xml:space="preserve">Status = Complete</t>
  </si>
  <si>
    <t xml:space="preserve">Yellow fill</t>
  </si>
  <si>
    <t xml:space="preserve">Status = In Progress</t>
  </si>
  <si>
    <t xml:space="preserve">Red fill</t>
  </si>
  <si>
    <t xml:space="preserve">Status = Blocked</t>
  </si>
  <si>
    <t xml:space="preserve">Grey fill</t>
  </si>
  <si>
    <t xml:space="preserve">Status = Not Started</t>
  </si>
  <si>
    <t xml:space="preserve">Tips</t>
  </si>
  <si>
    <t xml:space="preserve">Updating status</t>
  </si>
  <si>
    <t xml:space="preserve">Use the dropdown in the Status column on the Tasks sheet (Not Started / In Progress / Blocked / Complete).</t>
  </si>
  <si>
    <t xml:space="preserve">Updating % complete</t>
  </si>
  <si>
    <t xml:space="preserve">Enter a number from 0–100 in the % Complete column on the Tasks sheet.</t>
  </si>
  <si>
    <t xml:space="preserve">Changing the schedule</t>
  </si>
  <si>
    <t xml:space="preserve">Adjust the Project Start Date or a sprint's Duration (weeks) on the Sprint Schedule sheet — all dates shift automatically.</t>
  </si>
  <si>
    <t xml:space="preserve">Adding a task</t>
  </si>
  <si>
    <t xml:space="preserve">Insert a row in the Tasks sheet, fill in the Sprint (pick from the dropdown), Task, Owner, Priority, and Status. Planned dates will fill in automatically.</t>
  </si>
  <si>
    <t xml:space="preserve">ChurchPoa — Sprint Schedule</t>
  </si>
  <si>
    <t xml:space="preserve">Duration (weeks)</t>
  </si>
  <si>
    <t xml:space="preserve">Start Date</t>
  </si>
  <si>
    <t xml:space="preserve">End Date</t>
  </si>
  <si>
    <t xml:space="preserve">Sprint 0 - Setup</t>
  </si>
  <si>
    <t xml:space="preserve">Sprint 1 - Membership &amp; Content</t>
  </si>
  <si>
    <t xml:space="preserve">Sprint 2 - Events &amp; Community</t>
  </si>
  <si>
    <t xml:space="preserve">Sprint 3 - Giving &amp; Payments</t>
  </si>
  <si>
    <t xml:space="preserve">Sprint 4 - Live Stream &amp; Notifications</t>
  </si>
  <si>
    <t xml:space="preserve">Sprint 5 - AI Assistant &amp; Branding</t>
  </si>
  <si>
    <t xml:space="preserve">Sprint 6 - Hardening &amp; QA</t>
  </si>
  <si>
    <t xml:space="preserve">Sprint 7 - UAT &amp; Training</t>
  </si>
  <si>
    <t xml:space="preserve">Go-Live</t>
  </si>
  <si>
    <t xml:space="preserve">Task ID</t>
  </si>
  <si>
    <t xml:space="preserve">Task</t>
  </si>
  <si>
    <t xml:space="preserve">Owner</t>
  </si>
  <si>
    <t xml:space="preserve">Priority</t>
  </si>
  <si>
    <t xml:space="preserve">% Complete</t>
  </si>
  <si>
    <t xml:space="preserve">Planned Start</t>
  </si>
  <si>
    <t xml:space="preserve">Planned End</t>
  </si>
  <si>
    <t xml:space="preserve">Actual Start</t>
  </si>
  <si>
    <t xml:space="preserve">Actual End</t>
  </si>
  <si>
    <t xml:space="preserve">Notes</t>
  </si>
  <si>
    <t xml:space="preserve">T001</t>
  </si>
  <si>
    <t xml:space="preserve">Provision development environment</t>
  </si>
  <si>
    <t xml:space="preserve">DevOps Engineer</t>
  </si>
  <si>
    <t xml:space="preserve">High</t>
  </si>
  <si>
    <t xml:space="preserve">T002</t>
  </si>
  <si>
    <t xml:space="preserve">Provision staging environment</t>
  </si>
  <si>
    <t xml:space="preserve">T003</t>
  </si>
  <si>
    <t xml:space="preserve">Set up Git repository &amp; branching strategy</t>
  </si>
  <si>
    <t xml:space="preserve">Backend Developer</t>
  </si>
  <si>
    <t xml:space="preserve">Medium</t>
  </si>
  <si>
    <t xml:space="preserve">T004</t>
  </si>
  <si>
    <t xml:space="preserve">Configure CI/CD pipeline</t>
  </si>
  <si>
    <t xml:space="preserve">T005</t>
  </si>
  <si>
    <t xml:space="preserve">Finalize data model design (ERD sign-off)</t>
  </si>
  <si>
    <t xml:space="preserve">T006</t>
  </si>
  <si>
    <t xml:space="preserve">Build registration, login &amp; password reset</t>
  </si>
  <si>
    <t xml:space="preserve">T007</t>
  </si>
  <si>
    <t xml:space="preserve">Build member profile management</t>
  </si>
  <si>
    <t xml:space="preserve">Mobile Developer</t>
  </si>
  <si>
    <t xml:space="preserve">T008</t>
  </si>
  <si>
    <t xml:space="preserve">Build sermon management (admin)</t>
  </si>
  <si>
    <t xml:space="preserve">T009</t>
  </si>
  <si>
    <t xml:space="preserve">Build home dashboard (verse of day, sermons, announcements)</t>
  </si>
  <si>
    <t xml:space="preserve">T010</t>
  </si>
  <si>
    <t xml:space="preserve">Integrate YouTube video playback</t>
  </si>
  <si>
    <t xml:space="preserve">T011</t>
  </si>
  <si>
    <t xml:space="preserve">Build events calendar</t>
  </si>
  <si>
    <t xml:space="preserve">T012</t>
  </si>
  <si>
    <t xml:space="preserve">Build event registration &amp; attendee tracking</t>
  </si>
  <si>
    <t xml:space="preserve">T013</t>
  </si>
  <si>
    <t xml:space="preserve">Build prayer wall</t>
  </si>
  <si>
    <t xml:space="preserve">T014</t>
  </si>
  <si>
    <t xml:space="preserve">Build community groups &amp; membership</t>
  </si>
  <si>
    <t xml:space="preserve">T015</t>
  </si>
  <si>
    <t xml:space="preserve">Integrate Stripe</t>
  </si>
  <si>
    <t xml:space="preserve">Integration Engineer</t>
  </si>
  <si>
    <t xml:space="preserve">T016</t>
  </si>
  <si>
    <t xml:space="preserve">Integrate PayPal</t>
  </si>
  <si>
    <t xml:space="preserve">T017</t>
  </si>
  <si>
    <t xml:space="preserve">Integrate Flutterwave</t>
  </si>
  <si>
    <t xml:space="preserve">T018</t>
  </si>
  <si>
    <t xml:space="preserve">Integrate Payhiive</t>
  </si>
  <si>
    <t xml:space="preserve">Low</t>
  </si>
  <si>
    <t xml:space="preserve">T019</t>
  </si>
  <si>
    <t xml:space="preserve">Integrate Mobile Money (M-Pesa)</t>
  </si>
  <si>
    <t xml:space="preserve">T020</t>
  </si>
  <si>
    <t xml:space="preserve">Build donation reporting &amp; reconciliation</t>
  </si>
  <si>
    <t xml:space="preserve">T021</t>
  </si>
  <si>
    <t xml:space="preserve">Build live stream screen &amp; YouTube Live integration</t>
  </si>
  <si>
    <t xml:space="preserve">T022</t>
  </si>
  <si>
    <t xml:space="preserve">Build countdown timer</t>
  </si>
  <si>
    <t xml:space="preserve">T023</t>
  </si>
  <si>
    <t xml:space="preserve">Set up Firebase project</t>
  </si>
  <si>
    <t xml:space="preserve">T024</t>
  </si>
  <si>
    <t xml:space="preserve">Implement push notifications (FCM)</t>
  </si>
  <si>
    <t xml:space="preserve">T025</t>
  </si>
  <si>
    <t xml:space="preserve">Integrate AI assistant API</t>
  </si>
  <si>
    <t xml:space="preserve">T026</t>
  </si>
  <si>
    <t xml:space="preserve">Configure AI assistant guardrails</t>
  </si>
  <si>
    <t xml:space="preserve">Business Analyst</t>
  </si>
  <si>
    <t xml:space="preserve">T027</t>
  </si>
  <si>
    <t xml:space="preserve">Apply ChurchPoa branding</t>
  </si>
  <si>
    <t xml:space="preserve">T028</t>
  </si>
  <si>
    <t xml:space="preserve">Configure SMTP settings</t>
  </si>
  <si>
    <t xml:space="preserve">T029</t>
  </si>
  <si>
    <t xml:space="preserve">Conduct security testing</t>
  </si>
  <si>
    <t xml:space="preserve">QA Engineer</t>
  </si>
  <si>
    <t xml:space="preserve">T030</t>
  </si>
  <si>
    <t xml:space="preserve">Conduct performance/load testing</t>
  </si>
  <si>
    <t xml:space="preserve">T031</t>
  </si>
  <si>
    <t xml:space="preserve">Fix critical &amp; high defects</t>
  </si>
  <si>
    <t xml:space="preserve">T032</t>
  </si>
  <si>
    <t xml:space="preserve">Regression testing</t>
  </si>
  <si>
    <t xml:space="preserve">T033</t>
  </si>
  <si>
    <t xml:space="preserve">Conduct UAT sessions with church staff</t>
  </si>
  <si>
    <t xml:space="preserve">T034</t>
  </si>
  <si>
    <t xml:space="preserve">Collect &amp; resolve UAT feedback</t>
  </si>
  <si>
    <t xml:space="preserve">T035</t>
  </si>
  <si>
    <t xml:space="preserve">Conduct staff training</t>
  </si>
  <si>
    <t xml:space="preserve">T036</t>
  </si>
  <si>
    <t xml:space="preserve">Obtain UAT sign-off</t>
  </si>
  <si>
    <t xml:space="preserve">Project Manager</t>
  </si>
  <si>
    <t xml:space="preserve">T037</t>
  </si>
  <si>
    <t xml:space="preserve">Submit app to Google Play Store</t>
  </si>
  <si>
    <t xml:space="preserve">T038</t>
  </si>
  <si>
    <t xml:space="preserve">Submit app to Apple App Store</t>
  </si>
  <si>
    <t xml:space="preserve">T039</t>
  </si>
  <si>
    <t xml:space="preserve">Deploy backend to production</t>
  </si>
  <si>
    <t xml:space="preserve">T040</t>
  </si>
  <si>
    <t xml:space="preserve">Perform production smoke testing</t>
  </si>
  <si>
    <t xml:space="preserve">T041</t>
  </si>
  <si>
    <t xml:space="preserve">Monitor hypercare period</t>
  </si>
  <si>
    <t xml:space="preserve">T042</t>
  </si>
  <si>
    <t xml:space="preserve">Go-live sign-off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</si>
</sst>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0"/>
    <numFmt numFmtId="167" formatCode="0\%"/>
    <numFmt numFmtId="168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3864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595959"/>
      <name val="Arial"/>
      <family val="0"/>
      <charset val="1"/>
    </font>
    <font>
      <b val="true"/>
      <sz val="20"/>
      <color rgb="FF1F3864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2"/>
      <color rgb="FF2E75B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6"/>
      <color rgb="FF1F3864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4"/>
      <color rgb="FF1F3864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DCE6F1"/>
        <bgColor rgb="FFD9D9D9"/>
      </patternFill>
    </fill>
    <fill>
      <patternFill patternType="solid">
        <fgColor rgb="FFD9D9D9"/>
        <bgColor rgb="FFDCE6F1"/>
      </patternFill>
    </fill>
    <fill>
      <patternFill patternType="solid">
        <fgColor rgb="FFFFE699"/>
        <bgColor rgb="FFF8CBAD"/>
      </patternFill>
    </fill>
    <fill>
      <patternFill patternType="solid">
        <fgColor rgb="FFF8CBAD"/>
        <bgColor rgb="FFFFE699"/>
      </patternFill>
    </fill>
    <fill>
      <patternFill patternType="solid">
        <fgColor rgb="FFC6E0B4"/>
        <bgColor rgb="FFD9D9D9"/>
      </patternFill>
    </fill>
    <fill>
      <patternFill patternType="solid">
        <fgColor rgb="FF2E75B6"/>
        <bgColor rgb="FF4F81BD"/>
      </patternFill>
    </fill>
    <fill>
      <patternFill patternType="solid">
        <fgColor rgb="FF1F3864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6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D9D9D9"/>
        </patternFill>
      </fill>
    </dxf>
    <dxf>
      <fill>
        <patternFill>
          <bgColor rgb="FFF8CBA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993366"/>
      <rgbColor rgb="FFF9F9F9"/>
      <rgbColor rgb="FFDCE6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8CBAD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4F81BD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Progress by Sprint / Phase (%)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Dashboard!B10</c:f>
              <c:strCache>
                <c:ptCount val="1"/>
                <c:pt idx="0">
                  <c:v>Avg % Complete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Dashboard!$A$11:$A$19</c:f>
              <c:strCache>
                <c:ptCount val="9"/>
                <c:pt idx="0">
                  <c:v>Sprint 0 - Setup</c:v>
                </c:pt>
                <c:pt idx="1">
                  <c:v>Sprint 1 - Membership &amp; Content</c:v>
                </c:pt>
                <c:pt idx="2">
                  <c:v>Sprint 2 - Events &amp; Community</c:v>
                </c:pt>
                <c:pt idx="3">
                  <c:v>Sprint 3 - Giving &amp; Payments</c:v>
                </c:pt>
                <c:pt idx="4">
                  <c:v>Sprint 4 - Live Stream &amp; Notifications</c:v>
                </c:pt>
                <c:pt idx="5">
                  <c:v>Sprint 5 - AI Assistant &amp; Branding</c:v>
                </c:pt>
                <c:pt idx="6">
                  <c:v>Sprint 6 - Hardening &amp; QA</c:v>
                </c:pt>
                <c:pt idx="7">
                  <c:v>Sprint 7 - UAT &amp; Training</c:v>
                </c:pt>
                <c:pt idx="8">
                  <c:v>Go-Live</c:v>
                </c:pt>
              </c:strCache>
            </c:strRef>
          </c:cat>
          <c:val>
            <c:numRef>
              <c:f>Dashboard!$B$11:$B$19</c:f>
              <c:numCache>
                <c:formatCode>0\%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gapWidth val="150"/>
        <c:overlap val="0"/>
        <c:axId val="17874965"/>
        <c:axId val="25156603"/>
      </c:barChart>
      <c:catAx>
        <c:axId val="1787496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5156603"/>
        <c:crosses val="autoZero"/>
        <c:auto val="1"/>
        <c:lblAlgn val="ctr"/>
        <c:lblOffset val="100"/>
        <c:noMultiLvlLbl val="0"/>
      </c:catAx>
      <c:valAx>
        <c:axId val="2515660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\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787496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8</xdr:row>
      <xdr:rowOff>7560</xdr:rowOff>
    </xdr:from>
    <xdr:to>
      <xdr:col>12</xdr:col>
      <xdr:colOff>38880</xdr:colOff>
      <xdr:row>24</xdr:row>
      <xdr:rowOff>48600</xdr:rowOff>
    </xdr:to>
    <xdr:graphicFrame>
      <xdr:nvGraphicFramePr>
        <xdr:cNvPr id="0" name="Chart 1"/>
        <xdr:cNvGraphicFramePr/>
      </xdr:nvGraphicFramePr>
      <xdr:xfrm>
        <a:off x="5216040" y="1952640"/>
        <a:ext cx="64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7" min="2" style="0" width="16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n">
        <f aca="false">'Sprint Schedule'!$B$2</f>
        <v>46266</v>
      </c>
      <c r="D4" s="3" t="s">
        <v>3</v>
      </c>
      <c r="E4" s="5" t="n">
        <v>46259</v>
      </c>
    </row>
    <row r="6" customFormat="false" ht="22.35" hidden="false" customHeight="false" outlineLevel="0" collapsed="false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</row>
    <row r="7" customFormat="false" ht="33.75" hidden="false" customHeight="true" outlineLevel="0" collapsed="false">
      <c r="A7" s="7" t="n">
        <f aca="false">COUNTA(Tasks!A2:A43)</f>
        <v>42</v>
      </c>
      <c r="B7" s="8" t="n">
        <f aca="false">COUNTIF(Tasks!F2:F43,"Not Started")</f>
        <v>42</v>
      </c>
      <c r="C7" s="9" t="n">
        <f aca="false">COUNTIF(Tasks!F2:F43,"In Progress")</f>
        <v>0</v>
      </c>
      <c r="D7" s="10" t="n">
        <f aca="false">COUNTIF(Tasks!F2:F43,"Blocked")</f>
        <v>0</v>
      </c>
      <c r="E7" s="11" t="n">
        <f aca="false">COUNTIF(Tasks!F2:F43,"Complete")</f>
        <v>0</v>
      </c>
      <c r="F7" s="12" t="n">
        <f aca="false">ROUND(AVERAGE(Tasks!G2:G43),0)</f>
        <v>0</v>
      </c>
    </row>
    <row r="9" customFormat="false" ht="15" hidden="false" customHeight="false" outlineLevel="0" collapsed="false">
      <c r="A9" s="13" t="s">
        <v>10</v>
      </c>
    </row>
    <row r="10" customFormat="false" ht="26.85" hidden="false" customHeight="false" outlineLevel="0" collapsed="false">
      <c r="A10" s="14" t="s">
        <v>11</v>
      </c>
      <c r="B10" s="14" t="s">
        <v>12</v>
      </c>
      <c r="C10" s="14" t="s">
        <v>13</v>
      </c>
    </row>
    <row r="11" customFormat="false" ht="15" hidden="false" customHeight="false" outlineLevel="0" collapsed="false">
      <c r="A11" s="15" t="str">
        <f aca="false">'Sprint Schedule'!A5</f>
        <v>Sprint 0 - Setup</v>
      </c>
      <c r="B11" s="16" t="n">
        <f aca="false">'Sprint Schedule'!F5</f>
        <v>0</v>
      </c>
      <c r="C11" s="17" t="str">
        <f aca="false">'Sprint Schedule'!G5</f>
        <v>Not Started</v>
      </c>
    </row>
    <row r="12" customFormat="false" ht="15" hidden="false" customHeight="false" outlineLevel="0" collapsed="false">
      <c r="A12" s="15" t="str">
        <f aca="false">'Sprint Schedule'!A6</f>
        <v>Sprint 1 - Membership &amp; Content</v>
      </c>
      <c r="B12" s="16" t="n">
        <f aca="false">'Sprint Schedule'!F6</f>
        <v>0</v>
      </c>
      <c r="C12" s="17" t="str">
        <f aca="false">'Sprint Schedule'!G6</f>
        <v>Not Started</v>
      </c>
    </row>
    <row r="13" customFormat="false" ht="15" hidden="false" customHeight="false" outlineLevel="0" collapsed="false">
      <c r="A13" s="15" t="str">
        <f aca="false">'Sprint Schedule'!A7</f>
        <v>Sprint 2 - Events &amp; Community</v>
      </c>
      <c r="B13" s="16" t="n">
        <f aca="false">'Sprint Schedule'!F7</f>
        <v>0</v>
      </c>
      <c r="C13" s="17" t="str">
        <f aca="false">'Sprint Schedule'!G7</f>
        <v>Not Started</v>
      </c>
    </row>
    <row r="14" customFormat="false" ht="15" hidden="false" customHeight="false" outlineLevel="0" collapsed="false">
      <c r="A14" s="15" t="str">
        <f aca="false">'Sprint Schedule'!A8</f>
        <v>Sprint 3 - Giving &amp; Payments</v>
      </c>
      <c r="B14" s="16" t="n">
        <f aca="false">'Sprint Schedule'!F8</f>
        <v>0</v>
      </c>
      <c r="C14" s="17" t="str">
        <f aca="false">'Sprint Schedule'!G8</f>
        <v>Not Started</v>
      </c>
    </row>
    <row r="15" customFormat="false" ht="15" hidden="false" customHeight="false" outlineLevel="0" collapsed="false">
      <c r="A15" s="15" t="str">
        <f aca="false">'Sprint Schedule'!A9</f>
        <v>Sprint 4 - Live Stream &amp; Notifications</v>
      </c>
      <c r="B15" s="16" t="n">
        <f aca="false">'Sprint Schedule'!F9</f>
        <v>0</v>
      </c>
      <c r="C15" s="17" t="str">
        <f aca="false">'Sprint Schedule'!G9</f>
        <v>Not Started</v>
      </c>
    </row>
    <row r="16" customFormat="false" ht="15" hidden="false" customHeight="false" outlineLevel="0" collapsed="false">
      <c r="A16" s="15" t="str">
        <f aca="false">'Sprint Schedule'!A10</f>
        <v>Sprint 5 - AI Assistant &amp; Branding</v>
      </c>
      <c r="B16" s="16" t="n">
        <f aca="false">'Sprint Schedule'!F10</f>
        <v>0</v>
      </c>
      <c r="C16" s="17" t="str">
        <f aca="false">'Sprint Schedule'!G10</f>
        <v>Not Started</v>
      </c>
    </row>
    <row r="17" customFormat="false" ht="15" hidden="false" customHeight="false" outlineLevel="0" collapsed="false">
      <c r="A17" s="15" t="str">
        <f aca="false">'Sprint Schedule'!A11</f>
        <v>Sprint 6 - Hardening &amp; QA</v>
      </c>
      <c r="B17" s="16" t="n">
        <f aca="false">'Sprint Schedule'!F11</f>
        <v>0</v>
      </c>
      <c r="C17" s="17" t="str">
        <f aca="false">'Sprint Schedule'!G11</f>
        <v>Not Started</v>
      </c>
    </row>
    <row r="18" customFormat="false" ht="15" hidden="false" customHeight="false" outlineLevel="0" collapsed="false">
      <c r="A18" s="15" t="str">
        <f aca="false">'Sprint Schedule'!A12</f>
        <v>Sprint 7 - UAT &amp; Training</v>
      </c>
      <c r="B18" s="16" t="n">
        <f aca="false">'Sprint Schedule'!F12</f>
        <v>0</v>
      </c>
      <c r="C18" s="17" t="str">
        <f aca="false">'Sprint Schedule'!G12</f>
        <v>Not Started</v>
      </c>
    </row>
    <row r="19" customFormat="false" ht="15" hidden="false" customHeight="false" outlineLevel="0" collapsed="false">
      <c r="A19" s="15" t="str">
        <f aca="false">'Sprint Schedule'!A13</f>
        <v>Go-Live</v>
      </c>
      <c r="B19" s="16" t="n">
        <f aca="false">'Sprint Schedule'!F13</f>
        <v>0</v>
      </c>
      <c r="C19" s="17" t="str">
        <f aca="false">'Sprint Schedule'!G13</f>
        <v>Not Started</v>
      </c>
    </row>
  </sheetData>
  <conditionalFormatting sqref="C11:C19">
    <cfRule type="expression" priority="2" aboveAverage="0" equalAverage="0" bottom="0" percent="0" rank="0" text="" dxfId="0">
      <formula>C11="Complete"</formula>
    </cfRule>
    <cfRule type="expression" priority="3" aboveAverage="0" equalAverage="0" bottom="0" percent="0" rank="0" text="" dxfId="1">
      <formula>C11="In Progress"</formula>
    </cfRule>
    <cfRule type="expression" priority="4" aboveAverage="0" equalAverage="0" bottom="0" percent="0" rank="0" text="" dxfId="2">
      <formula>C11="Not Started"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90"/>
  </cols>
  <sheetData>
    <row r="1" customFormat="false" ht="19.7" hidden="false" customHeight="false" outlineLevel="0" collapsed="false">
      <c r="A1" s="18" t="s">
        <v>14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19"/>
      <c r="B3" s="20"/>
    </row>
    <row r="4" customFormat="false" ht="15" hidden="false" customHeight="false" outlineLevel="0" collapsed="false">
      <c r="A4" s="21" t="s">
        <v>15</v>
      </c>
      <c r="B4" s="22"/>
    </row>
    <row r="5" customFormat="false" ht="15" hidden="false" customHeight="false" outlineLevel="0" collapsed="false">
      <c r="A5" s="23" t="s">
        <v>16</v>
      </c>
      <c r="B5" s="20" t="s">
        <v>17</v>
      </c>
    </row>
    <row r="6" customFormat="false" ht="23.85" hidden="false" customHeight="false" outlineLevel="0" collapsed="false">
      <c r="A6" s="23" t="s">
        <v>18</v>
      </c>
      <c r="B6" s="20" t="s">
        <v>19</v>
      </c>
    </row>
    <row r="7" customFormat="false" ht="23.85" hidden="false" customHeight="false" outlineLevel="0" collapsed="false">
      <c r="A7" s="23" t="s">
        <v>20</v>
      </c>
      <c r="B7" s="20" t="s">
        <v>21</v>
      </c>
    </row>
    <row r="8" customFormat="false" ht="23.85" hidden="false" customHeight="false" outlineLevel="0" collapsed="false">
      <c r="A8" s="23" t="s">
        <v>22</v>
      </c>
      <c r="B8" s="20" t="s">
        <v>23</v>
      </c>
    </row>
    <row r="9" customFormat="false" ht="15" hidden="false" customHeight="false" outlineLevel="0" collapsed="false">
      <c r="A9" s="19"/>
      <c r="B9" s="20"/>
    </row>
    <row r="10" customFormat="false" ht="15" hidden="false" customHeight="false" outlineLevel="0" collapsed="false">
      <c r="A10" s="21" t="s">
        <v>24</v>
      </c>
      <c r="B10" s="22"/>
    </row>
    <row r="11" customFormat="false" ht="15" hidden="false" customHeight="false" outlineLevel="0" collapsed="false">
      <c r="A11" s="24" t="s">
        <v>25</v>
      </c>
      <c r="B11" s="20" t="s">
        <v>26</v>
      </c>
    </row>
    <row r="12" customFormat="false" ht="15" hidden="false" customHeight="false" outlineLevel="0" collapsed="false">
      <c r="A12" s="23" t="s">
        <v>27</v>
      </c>
      <c r="B12" s="20" t="s">
        <v>28</v>
      </c>
    </row>
    <row r="13" customFormat="false" ht="15" hidden="false" customHeight="false" outlineLevel="0" collapsed="false">
      <c r="A13" s="25" t="s">
        <v>29</v>
      </c>
      <c r="B13" s="20" t="s">
        <v>30</v>
      </c>
    </row>
    <row r="14" customFormat="false" ht="15" hidden="false" customHeight="false" outlineLevel="0" collapsed="false">
      <c r="A14" s="26" t="s">
        <v>31</v>
      </c>
      <c r="B14" s="20" t="s">
        <v>32</v>
      </c>
    </row>
    <row r="15" customFormat="false" ht="15" hidden="false" customHeight="false" outlineLevel="0" collapsed="false">
      <c r="A15" s="27" t="s">
        <v>33</v>
      </c>
      <c r="B15" s="20" t="s">
        <v>34</v>
      </c>
    </row>
    <row r="16" customFormat="false" ht="15" hidden="false" customHeight="false" outlineLevel="0" collapsed="false">
      <c r="A16" s="28" t="s">
        <v>35</v>
      </c>
      <c r="B16" s="20" t="s">
        <v>36</v>
      </c>
    </row>
    <row r="17" customFormat="false" ht="15" hidden="false" customHeight="false" outlineLevel="0" collapsed="false">
      <c r="A17" s="19"/>
      <c r="B17" s="20"/>
    </row>
    <row r="18" customFormat="false" ht="15" hidden="false" customHeight="false" outlineLevel="0" collapsed="false">
      <c r="A18" s="21" t="s">
        <v>37</v>
      </c>
      <c r="B18" s="22"/>
    </row>
    <row r="19" customFormat="false" ht="15" hidden="false" customHeight="false" outlineLevel="0" collapsed="false">
      <c r="A19" s="23" t="s">
        <v>38</v>
      </c>
      <c r="B19" s="20" t="s">
        <v>39</v>
      </c>
    </row>
    <row r="20" customFormat="false" ht="15" hidden="false" customHeight="false" outlineLevel="0" collapsed="false">
      <c r="A20" s="23" t="s">
        <v>40</v>
      </c>
      <c r="B20" s="20" t="s">
        <v>41</v>
      </c>
    </row>
    <row r="21" customFormat="false" ht="23.85" hidden="false" customHeight="false" outlineLevel="0" collapsed="false">
      <c r="A21" s="23" t="s">
        <v>42</v>
      </c>
      <c r="B21" s="20" t="s">
        <v>43</v>
      </c>
    </row>
    <row r="22" customFormat="false" ht="23.85" hidden="false" customHeight="false" outlineLevel="0" collapsed="false">
      <c r="A22" s="23" t="s">
        <v>44</v>
      </c>
      <c r="B22" s="20" t="s">
        <v>45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  <col collapsed="false" customWidth="true" hidden="false" outlineLevel="0" max="4" min="3" style="0" width="14"/>
    <col collapsed="false" customWidth="true" hidden="false" outlineLevel="0" max="5" min="5" style="0" width="10"/>
    <col collapsed="false" customWidth="true" hidden="false" outlineLevel="0" max="7" min="6" style="0" width="14"/>
  </cols>
  <sheetData>
    <row r="1" customFormat="false" ht="17.35" hidden="false" customHeight="false" outlineLevel="0" collapsed="false">
      <c r="A1" s="29" t="s">
        <v>46</v>
      </c>
    </row>
    <row r="2" customFormat="false" ht="15" hidden="false" customHeight="false" outlineLevel="0" collapsed="false">
      <c r="A2" s="3" t="s">
        <v>2</v>
      </c>
      <c r="B2" s="30" t="n">
        <v>46266</v>
      </c>
    </row>
    <row r="4" customFormat="false" ht="26.85" hidden="false" customHeight="false" outlineLevel="0" collapsed="false">
      <c r="A4" s="31" t="s">
        <v>11</v>
      </c>
      <c r="B4" s="31" t="s">
        <v>47</v>
      </c>
      <c r="C4" s="31" t="s">
        <v>48</v>
      </c>
      <c r="D4" s="31" t="s">
        <v>49</v>
      </c>
      <c r="E4" s="31" t="s">
        <v>22</v>
      </c>
      <c r="F4" s="31" t="s">
        <v>12</v>
      </c>
      <c r="G4" s="31" t="s">
        <v>13</v>
      </c>
    </row>
    <row r="5" customFormat="false" ht="15" hidden="false" customHeight="false" outlineLevel="0" collapsed="false">
      <c r="A5" s="15" t="s">
        <v>50</v>
      </c>
      <c r="B5" s="32" t="n">
        <v>1</v>
      </c>
      <c r="C5" s="33" t="n">
        <f aca="false">$B$2</f>
        <v>46266</v>
      </c>
      <c r="D5" s="33" t="n">
        <f aca="false">C5+B5*7-1</f>
        <v>46272</v>
      </c>
      <c r="E5" s="34" t="n">
        <f aca="false">COUNTIF(Tasks!$B$2:$B$43,A5)</f>
        <v>5</v>
      </c>
      <c r="F5" s="16" t="n">
        <f aca="false">IFERROR(ROUND(AVERAGEIF(Tasks!$B$2:$B$43,A5,Tasks!$G$2:$G$43),0),0)</f>
        <v>0</v>
      </c>
      <c r="G5" s="17" t="str">
        <f aca="false">IF(F5=100,"Complete",IF(F5=0,"Not Started","In Progress"))</f>
        <v>Not Started</v>
      </c>
    </row>
    <row r="6" customFormat="false" ht="15" hidden="false" customHeight="false" outlineLevel="0" collapsed="false">
      <c r="A6" s="15" t="s">
        <v>51</v>
      </c>
      <c r="B6" s="32" t="n">
        <v>2</v>
      </c>
      <c r="C6" s="33" t="n">
        <f aca="false">D5+1</f>
        <v>46273</v>
      </c>
      <c r="D6" s="33" t="n">
        <f aca="false">C6+B6*7-1</f>
        <v>46286</v>
      </c>
      <c r="E6" s="34" t="n">
        <f aca="false">COUNTIF(Tasks!$B$2:$B$43,A6)</f>
        <v>5</v>
      </c>
      <c r="F6" s="16" t="n">
        <f aca="false">IFERROR(ROUND(AVERAGEIF(Tasks!$B$2:$B$43,A6,Tasks!$G$2:$G$43),0),0)</f>
        <v>0</v>
      </c>
      <c r="G6" s="17" t="str">
        <f aca="false">IF(F6=100,"Complete",IF(F6=0,"Not Started","In Progress"))</f>
        <v>Not Started</v>
      </c>
    </row>
    <row r="7" customFormat="false" ht="15" hidden="false" customHeight="false" outlineLevel="0" collapsed="false">
      <c r="A7" s="15" t="s">
        <v>52</v>
      </c>
      <c r="B7" s="32" t="n">
        <v>2</v>
      </c>
      <c r="C7" s="33" t="n">
        <f aca="false">D6+1</f>
        <v>46287</v>
      </c>
      <c r="D7" s="33" t="n">
        <f aca="false">C7+B7*7-1</f>
        <v>46300</v>
      </c>
      <c r="E7" s="34" t="n">
        <f aca="false">COUNTIF(Tasks!$B$2:$B$43,A7)</f>
        <v>4</v>
      </c>
      <c r="F7" s="16" t="n">
        <f aca="false">IFERROR(ROUND(AVERAGEIF(Tasks!$B$2:$B$43,A7,Tasks!$G$2:$G$43),0),0)</f>
        <v>0</v>
      </c>
      <c r="G7" s="17" t="str">
        <f aca="false">IF(F7=100,"Complete",IF(F7=0,"Not Started","In Progress"))</f>
        <v>Not Started</v>
      </c>
    </row>
    <row r="8" customFormat="false" ht="15" hidden="false" customHeight="false" outlineLevel="0" collapsed="false">
      <c r="A8" s="15" t="s">
        <v>53</v>
      </c>
      <c r="B8" s="32" t="n">
        <v>3</v>
      </c>
      <c r="C8" s="33" t="n">
        <f aca="false">D7+1</f>
        <v>46301</v>
      </c>
      <c r="D8" s="33" t="n">
        <f aca="false">C8+B8*7-1</f>
        <v>46321</v>
      </c>
      <c r="E8" s="34" t="n">
        <f aca="false">COUNTIF(Tasks!$B$2:$B$43,A8)</f>
        <v>6</v>
      </c>
      <c r="F8" s="16" t="n">
        <f aca="false">IFERROR(ROUND(AVERAGEIF(Tasks!$B$2:$B$43,A8,Tasks!$G$2:$G$43),0),0)</f>
        <v>0</v>
      </c>
      <c r="G8" s="17" t="str">
        <f aca="false">IF(F8=100,"Complete",IF(F8=0,"Not Started","In Progress"))</f>
        <v>Not Started</v>
      </c>
    </row>
    <row r="9" customFormat="false" ht="15" hidden="false" customHeight="false" outlineLevel="0" collapsed="false">
      <c r="A9" s="15" t="s">
        <v>54</v>
      </c>
      <c r="B9" s="32" t="n">
        <v>2</v>
      </c>
      <c r="C9" s="33" t="n">
        <f aca="false">D8+1</f>
        <v>46322</v>
      </c>
      <c r="D9" s="33" t="n">
        <f aca="false">C9+B9*7-1</f>
        <v>46335</v>
      </c>
      <c r="E9" s="34" t="n">
        <f aca="false">COUNTIF(Tasks!$B$2:$B$43,A9)</f>
        <v>4</v>
      </c>
      <c r="F9" s="16" t="n">
        <f aca="false">IFERROR(ROUND(AVERAGEIF(Tasks!$B$2:$B$43,A9,Tasks!$G$2:$G$43),0),0)</f>
        <v>0</v>
      </c>
      <c r="G9" s="17" t="str">
        <f aca="false">IF(F9=100,"Complete",IF(F9=0,"Not Started","In Progress"))</f>
        <v>Not Started</v>
      </c>
    </row>
    <row r="10" customFormat="false" ht="15" hidden="false" customHeight="false" outlineLevel="0" collapsed="false">
      <c r="A10" s="15" t="s">
        <v>55</v>
      </c>
      <c r="B10" s="32" t="n">
        <v>2</v>
      </c>
      <c r="C10" s="33" t="n">
        <f aca="false">D9+1</f>
        <v>46336</v>
      </c>
      <c r="D10" s="33" t="n">
        <f aca="false">C10+B10*7-1</f>
        <v>46349</v>
      </c>
      <c r="E10" s="34" t="n">
        <f aca="false">COUNTIF(Tasks!$B$2:$B$43,A10)</f>
        <v>4</v>
      </c>
      <c r="F10" s="16" t="n">
        <f aca="false">IFERROR(ROUND(AVERAGEIF(Tasks!$B$2:$B$43,A10,Tasks!$G$2:$G$43),0),0)</f>
        <v>0</v>
      </c>
      <c r="G10" s="17" t="str">
        <f aca="false">IF(F10=100,"Complete",IF(F10=0,"Not Started","In Progress"))</f>
        <v>Not Started</v>
      </c>
    </row>
    <row r="11" customFormat="false" ht="15" hidden="false" customHeight="false" outlineLevel="0" collapsed="false">
      <c r="A11" s="15" t="s">
        <v>56</v>
      </c>
      <c r="B11" s="32" t="n">
        <v>2</v>
      </c>
      <c r="C11" s="33" t="n">
        <f aca="false">D10+1</f>
        <v>46350</v>
      </c>
      <c r="D11" s="33" t="n">
        <f aca="false">C11+B11*7-1</f>
        <v>46363</v>
      </c>
      <c r="E11" s="34" t="n">
        <f aca="false">COUNTIF(Tasks!$B$2:$B$43,A11)</f>
        <v>4</v>
      </c>
      <c r="F11" s="16" t="n">
        <f aca="false">IFERROR(ROUND(AVERAGEIF(Tasks!$B$2:$B$43,A11,Tasks!$G$2:$G$43),0),0)</f>
        <v>0</v>
      </c>
      <c r="G11" s="17" t="str">
        <f aca="false">IF(F11=100,"Complete",IF(F11=0,"Not Started","In Progress"))</f>
        <v>Not Started</v>
      </c>
    </row>
    <row r="12" customFormat="false" ht="15" hidden="false" customHeight="false" outlineLevel="0" collapsed="false">
      <c r="A12" s="15" t="s">
        <v>57</v>
      </c>
      <c r="B12" s="32" t="n">
        <v>2</v>
      </c>
      <c r="C12" s="33" t="n">
        <f aca="false">D11+1</f>
        <v>46364</v>
      </c>
      <c r="D12" s="33" t="n">
        <f aca="false">C12+B12*7-1</f>
        <v>46377</v>
      </c>
      <c r="E12" s="34" t="n">
        <f aca="false">COUNTIF(Tasks!$B$2:$B$43,A12)</f>
        <v>4</v>
      </c>
      <c r="F12" s="16" t="n">
        <f aca="false">IFERROR(ROUND(AVERAGEIF(Tasks!$B$2:$B$43,A12,Tasks!$G$2:$G$43),0),0)</f>
        <v>0</v>
      </c>
      <c r="G12" s="17" t="str">
        <f aca="false">IF(F12=100,"Complete",IF(F12=0,"Not Started","In Progress"))</f>
        <v>Not Started</v>
      </c>
    </row>
    <row r="13" customFormat="false" ht="15" hidden="false" customHeight="false" outlineLevel="0" collapsed="false">
      <c r="A13" s="15" t="s">
        <v>58</v>
      </c>
      <c r="B13" s="32" t="n">
        <v>2</v>
      </c>
      <c r="C13" s="33" t="n">
        <f aca="false">D12+1</f>
        <v>46378</v>
      </c>
      <c r="D13" s="33" t="n">
        <f aca="false">C13+B13*7-1</f>
        <v>46391</v>
      </c>
      <c r="E13" s="34" t="n">
        <f aca="false">COUNTIF(Tasks!$B$2:$B$43,A13)</f>
        <v>6</v>
      </c>
      <c r="F13" s="16" t="n">
        <f aca="false">IFERROR(ROUND(AVERAGEIF(Tasks!$B$2:$B$43,A13,Tasks!$G$2:$G$43),0),0)</f>
        <v>0</v>
      </c>
      <c r="G13" s="17" t="str">
        <f aca="false">IF(F13=100,"Complete",IF(F13=0,"Not Started","In Progress"))</f>
        <v>Not Started</v>
      </c>
    </row>
  </sheetData>
  <conditionalFormatting sqref="G5:G13">
    <cfRule type="expression" priority="2" aboveAverage="0" equalAverage="0" bottom="0" percent="0" rank="0" text="" dxfId="0">
      <formula>G5="Complete"</formula>
    </cfRule>
    <cfRule type="expression" priority="3" aboveAverage="0" equalAverage="0" bottom="0" percent="0" rank="0" text="" dxfId="1">
      <formula>G5="In Progress"</formula>
    </cfRule>
    <cfRule type="expression" priority="4" aboveAverage="0" equalAverage="0" bottom="0" percent="0" rank="0" text="" dxfId="2">
      <formula>G5="Not Started"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6"/>
    <col collapsed="false" customWidth="true" hidden="false" outlineLevel="0" max="3" min="3" style="0" width="40"/>
    <col collapsed="false" customWidth="true" hidden="false" outlineLevel="0" max="4" min="4" style="0" width="20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11" min="8" style="0" width="13"/>
    <col collapsed="false" customWidth="true" hidden="false" outlineLevel="0" max="12" min="12" style="0" width="30"/>
  </cols>
  <sheetData>
    <row r="1" customFormat="false" ht="26.85" hidden="false" customHeight="false" outlineLevel="0" collapsed="false">
      <c r="A1" s="31" t="s">
        <v>59</v>
      </c>
      <c r="B1" s="31" t="s">
        <v>11</v>
      </c>
      <c r="C1" s="31" t="s">
        <v>60</v>
      </c>
      <c r="D1" s="31" t="s">
        <v>61</v>
      </c>
      <c r="E1" s="31" t="s">
        <v>62</v>
      </c>
      <c r="F1" s="31" t="s">
        <v>13</v>
      </c>
      <c r="G1" s="31" t="s">
        <v>63</v>
      </c>
      <c r="H1" s="31" t="s">
        <v>64</v>
      </c>
      <c r="I1" s="31" t="s">
        <v>65</v>
      </c>
      <c r="J1" s="31" t="s">
        <v>66</v>
      </c>
      <c r="K1" s="31" t="s">
        <v>67</v>
      </c>
      <c r="L1" s="31" t="s">
        <v>68</v>
      </c>
    </row>
    <row r="2" customFormat="false" ht="15" hidden="false" customHeight="false" outlineLevel="0" collapsed="false">
      <c r="A2" s="15" t="s">
        <v>69</v>
      </c>
      <c r="B2" s="15" t="s">
        <v>50</v>
      </c>
      <c r="C2" s="35" t="s">
        <v>70</v>
      </c>
      <c r="D2" s="15" t="s">
        <v>71</v>
      </c>
      <c r="E2" s="36" t="s">
        <v>72</v>
      </c>
      <c r="F2" s="37" t="s">
        <v>5</v>
      </c>
      <c r="G2" s="38" t="n">
        <v>0</v>
      </c>
      <c r="H2" s="33" t="n">
        <f aca="false">INDEX('Sprint Schedule'!$C$5:$C$13,MATCH($B2,'Sprint Schedule'!$A$5:$A$13,0))</f>
        <v>46266</v>
      </c>
      <c r="I2" s="33" t="n">
        <f aca="false">INDEX('Sprint Schedule'!$D$5:$D$13,MATCH($B2,'Sprint Schedule'!$A$5:$A$13,0))</f>
        <v>46272</v>
      </c>
      <c r="J2" s="39"/>
      <c r="K2" s="39"/>
      <c r="L2" s="40"/>
    </row>
    <row r="3" customFormat="false" ht="15" hidden="false" customHeight="false" outlineLevel="0" collapsed="false">
      <c r="A3" s="15" t="s">
        <v>73</v>
      </c>
      <c r="B3" s="15" t="s">
        <v>50</v>
      </c>
      <c r="C3" s="35" t="s">
        <v>74</v>
      </c>
      <c r="D3" s="15" t="s">
        <v>71</v>
      </c>
      <c r="E3" s="36" t="s">
        <v>72</v>
      </c>
      <c r="F3" s="37" t="s">
        <v>5</v>
      </c>
      <c r="G3" s="38" t="n">
        <v>0</v>
      </c>
      <c r="H3" s="33" t="n">
        <f aca="false">INDEX('Sprint Schedule'!$C$5:$C$13,MATCH($B3,'Sprint Schedule'!$A$5:$A$13,0))</f>
        <v>46266</v>
      </c>
      <c r="I3" s="33" t="n">
        <f aca="false">INDEX('Sprint Schedule'!$D$5:$D$13,MATCH($B3,'Sprint Schedule'!$A$5:$A$13,0))</f>
        <v>46272</v>
      </c>
      <c r="J3" s="39"/>
      <c r="K3" s="39"/>
      <c r="L3" s="40"/>
    </row>
    <row r="4" customFormat="false" ht="15" hidden="false" customHeight="false" outlineLevel="0" collapsed="false">
      <c r="A4" s="15" t="s">
        <v>75</v>
      </c>
      <c r="B4" s="15" t="s">
        <v>50</v>
      </c>
      <c r="C4" s="35" t="s">
        <v>76</v>
      </c>
      <c r="D4" s="15" t="s">
        <v>77</v>
      </c>
      <c r="E4" s="36" t="s">
        <v>78</v>
      </c>
      <c r="F4" s="37" t="s">
        <v>5</v>
      </c>
      <c r="G4" s="38" t="n">
        <v>0</v>
      </c>
      <c r="H4" s="33" t="n">
        <f aca="false">INDEX('Sprint Schedule'!$C$5:$C$13,MATCH($B4,'Sprint Schedule'!$A$5:$A$13,0))</f>
        <v>46266</v>
      </c>
      <c r="I4" s="33" t="n">
        <f aca="false">INDEX('Sprint Schedule'!$D$5:$D$13,MATCH($B4,'Sprint Schedule'!$A$5:$A$13,0))</f>
        <v>46272</v>
      </c>
      <c r="J4" s="39"/>
      <c r="K4" s="39"/>
      <c r="L4" s="40"/>
    </row>
    <row r="5" customFormat="false" ht="15" hidden="false" customHeight="false" outlineLevel="0" collapsed="false">
      <c r="A5" s="15" t="s">
        <v>79</v>
      </c>
      <c r="B5" s="15" t="s">
        <v>50</v>
      </c>
      <c r="C5" s="35" t="s">
        <v>80</v>
      </c>
      <c r="D5" s="15" t="s">
        <v>71</v>
      </c>
      <c r="E5" s="36" t="s">
        <v>78</v>
      </c>
      <c r="F5" s="37" t="s">
        <v>5</v>
      </c>
      <c r="G5" s="38" t="n">
        <v>0</v>
      </c>
      <c r="H5" s="33" t="n">
        <f aca="false">INDEX('Sprint Schedule'!$C$5:$C$13,MATCH($B5,'Sprint Schedule'!$A$5:$A$13,0))</f>
        <v>46266</v>
      </c>
      <c r="I5" s="33" t="n">
        <f aca="false">INDEX('Sprint Schedule'!$D$5:$D$13,MATCH($B5,'Sprint Schedule'!$A$5:$A$13,0))</f>
        <v>46272</v>
      </c>
      <c r="J5" s="39"/>
      <c r="K5" s="39"/>
      <c r="L5" s="40"/>
    </row>
    <row r="6" customFormat="false" ht="15" hidden="false" customHeight="false" outlineLevel="0" collapsed="false">
      <c r="A6" s="15" t="s">
        <v>81</v>
      </c>
      <c r="B6" s="15" t="s">
        <v>50</v>
      </c>
      <c r="C6" s="35" t="s">
        <v>82</v>
      </c>
      <c r="D6" s="15" t="s">
        <v>77</v>
      </c>
      <c r="E6" s="36" t="s">
        <v>72</v>
      </c>
      <c r="F6" s="37" t="s">
        <v>5</v>
      </c>
      <c r="G6" s="38" t="n">
        <v>0</v>
      </c>
      <c r="H6" s="33" t="n">
        <f aca="false">INDEX('Sprint Schedule'!$C$5:$C$13,MATCH($B6,'Sprint Schedule'!$A$5:$A$13,0))</f>
        <v>46266</v>
      </c>
      <c r="I6" s="33" t="n">
        <f aca="false">INDEX('Sprint Schedule'!$D$5:$D$13,MATCH($B6,'Sprint Schedule'!$A$5:$A$13,0))</f>
        <v>46272</v>
      </c>
      <c r="J6" s="39"/>
      <c r="K6" s="39"/>
      <c r="L6" s="40"/>
    </row>
    <row r="7" customFormat="false" ht="15" hidden="false" customHeight="false" outlineLevel="0" collapsed="false">
      <c r="A7" s="15" t="s">
        <v>83</v>
      </c>
      <c r="B7" s="15" t="s">
        <v>51</v>
      </c>
      <c r="C7" s="35" t="s">
        <v>84</v>
      </c>
      <c r="D7" s="15" t="s">
        <v>77</v>
      </c>
      <c r="E7" s="36" t="s">
        <v>72</v>
      </c>
      <c r="F7" s="37" t="s">
        <v>5</v>
      </c>
      <c r="G7" s="38" t="n">
        <v>0</v>
      </c>
      <c r="H7" s="33" t="n">
        <f aca="false">INDEX('Sprint Schedule'!$C$5:$C$13,MATCH($B7,'Sprint Schedule'!$A$5:$A$13,0))</f>
        <v>46273</v>
      </c>
      <c r="I7" s="33" t="n">
        <f aca="false">INDEX('Sprint Schedule'!$D$5:$D$13,MATCH($B7,'Sprint Schedule'!$A$5:$A$13,0))</f>
        <v>46286</v>
      </c>
      <c r="J7" s="39"/>
      <c r="K7" s="39"/>
      <c r="L7" s="40"/>
    </row>
    <row r="8" customFormat="false" ht="15" hidden="false" customHeight="false" outlineLevel="0" collapsed="false">
      <c r="A8" s="15" t="s">
        <v>85</v>
      </c>
      <c r="B8" s="15" t="s">
        <v>51</v>
      </c>
      <c r="C8" s="35" t="s">
        <v>86</v>
      </c>
      <c r="D8" s="15" t="s">
        <v>87</v>
      </c>
      <c r="E8" s="36" t="s">
        <v>78</v>
      </c>
      <c r="F8" s="37" t="s">
        <v>5</v>
      </c>
      <c r="G8" s="38" t="n">
        <v>0</v>
      </c>
      <c r="H8" s="33" t="n">
        <f aca="false">INDEX('Sprint Schedule'!$C$5:$C$13,MATCH($B8,'Sprint Schedule'!$A$5:$A$13,0))</f>
        <v>46273</v>
      </c>
      <c r="I8" s="33" t="n">
        <f aca="false">INDEX('Sprint Schedule'!$D$5:$D$13,MATCH($B8,'Sprint Schedule'!$A$5:$A$13,0))</f>
        <v>46286</v>
      </c>
      <c r="J8" s="39"/>
      <c r="K8" s="39"/>
      <c r="L8" s="40"/>
    </row>
    <row r="9" customFormat="false" ht="15" hidden="false" customHeight="false" outlineLevel="0" collapsed="false">
      <c r="A9" s="15" t="s">
        <v>88</v>
      </c>
      <c r="B9" s="15" t="s">
        <v>51</v>
      </c>
      <c r="C9" s="35" t="s">
        <v>89</v>
      </c>
      <c r="D9" s="15" t="s">
        <v>77</v>
      </c>
      <c r="E9" s="36" t="s">
        <v>72</v>
      </c>
      <c r="F9" s="37" t="s">
        <v>5</v>
      </c>
      <c r="G9" s="38" t="n">
        <v>0</v>
      </c>
      <c r="H9" s="33" t="n">
        <f aca="false">INDEX('Sprint Schedule'!$C$5:$C$13,MATCH($B9,'Sprint Schedule'!$A$5:$A$13,0))</f>
        <v>46273</v>
      </c>
      <c r="I9" s="33" t="n">
        <f aca="false">INDEX('Sprint Schedule'!$D$5:$D$13,MATCH($B9,'Sprint Schedule'!$A$5:$A$13,0))</f>
        <v>46286</v>
      </c>
      <c r="J9" s="39"/>
      <c r="K9" s="39"/>
      <c r="L9" s="40"/>
    </row>
    <row r="10" customFormat="false" ht="23.85" hidden="false" customHeight="false" outlineLevel="0" collapsed="false">
      <c r="A10" s="15" t="s">
        <v>90</v>
      </c>
      <c r="B10" s="15" t="s">
        <v>51</v>
      </c>
      <c r="C10" s="35" t="s">
        <v>91</v>
      </c>
      <c r="D10" s="15" t="s">
        <v>87</v>
      </c>
      <c r="E10" s="36" t="s">
        <v>72</v>
      </c>
      <c r="F10" s="37" t="s">
        <v>5</v>
      </c>
      <c r="G10" s="38" t="n">
        <v>0</v>
      </c>
      <c r="H10" s="33" t="n">
        <f aca="false">INDEX('Sprint Schedule'!$C$5:$C$13,MATCH($B10,'Sprint Schedule'!$A$5:$A$13,0))</f>
        <v>46273</v>
      </c>
      <c r="I10" s="33" t="n">
        <f aca="false">INDEX('Sprint Schedule'!$D$5:$D$13,MATCH($B10,'Sprint Schedule'!$A$5:$A$13,0))</f>
        <v>46286</v>
      </c>
      <c r="J10" s="39"/>
      <c r="K10" s="39"/>
      <c r="L10" s="40"/>
    </row>
    <row r="11" customFormat="false" ht="15" hidden="false" customHeight="false" outlineLevel="0" collapsed="false">
      <c r="A11" s="15" t="s">
        <v>92</v>
      </c>
      <c r="B11" s="15" t="s">
        <v>51</v>
      </c>
      <c r="C11" s="35" t="s">
        <v>93</v>
      </c>
      <c r="D11" s="15" t="s">
        <v>87</v>
      </c>
      <c r="E11" s="36" t="s">
        <v>78</v>
      </c>
      <c r="F11" s="37" t="s">
        <v>5</v>
      </c>
      <c r="G11" s="38" t="n">
        <v>0</v>
      </c>
      <c r="H11" s="33" t="n">
        <f aca="false">INDEX('Sprint Schedule'!$C$5:$C$13,MATCH($B11,'Sprint Schedule'!$A$5:$A$13,0))</f>
        <v>46273</v>
      </c>
      <c r="I11" s="33" t="n">
        <f aca="false">INDEX('Sprint Schedule'!$D$5:$D$13,MATCH($B11,'Sprint Schedule'!$A$5:$A$13,0))</f>
        <v>46286</v>
      </c>
      <c r="J11" s="39"/>
      <c r="K11" s="39"/>
      <c r="L11" s="40"/>
    </row>
    <row r="12" customFormat="false" ht="15" hidden="false" customHeight="false" outlineLevel="0" collapsed="false">
      <c r="A12" s="15" t="s">
        <v>94</v>
      </c>
      <c r="B12" s="15" t="s">
        <v>52</v>
      </c>
      <c r="C12" s="35" t="s">
        <v>95</v>
      </c>
      <c r="D12" s="15" t="s">
        <v>77</v>
      </c>
      <c r="E12" s="36" t="s">
        <v>72</v>
      </c>
      <c r="F12" s="37" t="s">
        <v>5</v>
      </c>
      <c r="G12" s="38" t="n">
        <v>0</v>
      </c>
      <c r="H12" s="33" t="n">
        <f aca="false">INDEX('Sprint Schedule'!$C$5:$C$13,MATCH($B12,'Sprint Schedule'!$A$5:$A$13,0))</f>
        <v>46287</v>
      </c>
      <c r="I12" s="33" t="n">
        <f aca="false">INDEX('Sprint Schedule'!$D$5:$D$13,MATCH($B12,'Sprint Schedule'!$A$5:$A$13,0))</f>
        <v>46300</v>
      </c>
      <c r="J12" s="39"/>
      <c r="K12" s="39"/>
      <c r="L12" s="40"/>
    </row>
    <row r="13" customFormat="false" ht="15" hidden="false" customHeight="false" outlineLevel="0" collapsed="false">
      <c r="A13" s="15" t="s">
        <v>96</v>
      </c>
      <c r="B13" s="15" t="s">
        <v>52</v>
      </c>
      <c r="C13" s="35" t="s">
        <v>97</v>
      </c>
      <c r="D13" s="15" t="s">
        <v>77</v>
      </c>
      <c r="E13" s="36" t="s">
        <v>78</v>
      </c>
      <c r="F13" s="37" t="s">
        <v>5</v>
      </c>
      <c r="G13" s="38" t="n">
        <v>0</v>
      </c>
      <c r="H13" s="33" t="n">
        <f aca="false">INDEX('Sprint Schedule'!$C$5:$C$13,MATCH($B13,'Sprint Schedule'!$A$5:$A$13,0))</f>
        <v>46287</v>
      </c>
      <c r="I13" s="33" t="n">
        <f aca="false">INDEX('Sprint Schedule'!$D$5:$D$13,MATCH($B13,'Sprint Schedule'!$A$5:$A$13,0))</f>
        <v>46300</v>
      </c>
      <c r="J13" s="39"/>
      <c r="K13" s="39"/>
      <c r="L13" s="40"/>
    </row>
    <row r="14" customFormat="false" ht="15" hidden="false" customHeight="false" outlineLevel="0" collapsed="false">
      <c r="A14" s="15" t="s">
        <v>98</v>
      </c>
      <c r="B14" s="15" t="s">
        <v>52</v>
      </c>
      <c r="C14" s="35" t="s">
        <v>99</v>
      </c>
      <c r="D14" s="15" t="s">
        <v>87</v>
      </c>
      <c r="E14" s="36" t="s">
        <v>78</v>
      </c>
      <c r="F14" s="37" t="s">
        <v>5</v>
      </c>
      <c r="G14" s="38" t="n">
        <v>0</v>
      </c>
      <c r="H14" s="33" t="n">
        <f aca="false">INDEX('Sprint Schedule'!$C$5:$C$13,MATCH($B14,'Sprint Schedule'!$A$5:$A$13,0))</f>
        <v>46287</v>
      </c>
      <c r="I14" s="33" t="n">
        <f aca="false">INDEX('Sprint Schedule'!$D$5:$D$13,MATCH($B14,'Sprint Schedule'!$A$5:$A$13,0))</f>
        <v>46300</v>
      </c>
      <c r="J14" s="39"/>
      <c r="K14" s="39"/>
      <c r="L14" s="40"/>
    </row>
    <row r="15" customFormat="false" ht="15" hidden="false" customHeight="false" outlineLevel="0" collapsed="false">
      <c r="A15" s="15" t="s">
        <v>100</v>
      </c>
      <c r="B15" s="15" t="s">
        <v>52</v>
      </c>
      <c r="C15" s="35" t="s">
        <v>101</v>
      </c>
      <c r="D15" s="15" t="s">
        <v>77</v>
      </c>
      <c r="E15" s="36" t="s">
        <v>78</v>
      </c>
      <c r="F15" s="37" t="s">
        <v>5</v>
      </c>
      <c r="G15" s="38" t="n">
        <v>0</v>
      </c>
      <c r="H15" s="33" t="n">
        <f aca="false">INDEX('Sprint Schedule'!$C$5:$C$13,MATCH($B15,'Sprint Schedule'!$A$5:$A$13,0))</f>
        <v>46287</v>
      </c>
      <c r="I15" s="33" t="n">
        <f aca="false">INDEX('Sprint Schedule'!$D$5:$D$13,MATCH($B15,'Sprint Schedule'!$A$5:$A$13,0))</f>
        <v>46300</v>
      </c>
      <c r="J15" s="39"/>
      <c r="K15" s="39"/>
      <c r="L15" s="40"/>
    </row>
    <row r="16" customFormat="false" ht="15" hidden="false" customHeight="false" outlineLevel="0" collapsed="false">
      <c r="A16" s="15" t="s">
        <v>102</v>
      </c>
      <c r="B16" s="15" t="s">
        <v>53</v>
      </c>
      <c r="C16" s="35" t="s">
        <v>103</v>
      </c>
      <c r="D16" s="15" t="s">
        <v>104</v>
      </c>
      <c r="E16" s="36" t="s">
        <v>72</v>
      </c>
      <c r="F16" s="37" t="s">
        <v>5</v>
      </c>
      <c r="G16" s="38" t="n">
        <v>0</v>
      </c>
      <c r="H16" s="33" t="n">
        <f aca="false">INDEX('Sprint Schedule'!$C$5:$C$13,MATCH($B16,'Sprint Schedule'!$A$5:$A$13,0))</f>
        <v>46301</v>
      </c>
      <c r="I16" s="33" t="n">
        <f aca="false">INDEX('Sprint Schedule'!$D$5:$D$13,MATCH($B16,'Sprint Schedule'!$A$5:$A$13,0))</f>
        <v>46321</v>
      </c>
      <c r="J16" s="39"/>
      <c r="K16" s="39"/>
      <c r="L16" s="40"/>
    </row>
    <row r="17" customFormat="false" ht="15" hidden="false" customHeight="false" outlineLevel="0" collapsed="false">
      <c r="A17" s="15" t="s">
        <v>105</v>
      </c>
      <c r="B17" s="15" t="s">
        <v>53</v>
      </c>
      <c r="C17" s="35" t="s">
        <v>106</v>
      </c>
      <c r="D17" s="15" t="s">
        <v>104</v>
      </c>
      <c r="E17" s="36" t="s">
        <v>78</v>
      </c>
      <c r="F17" s="37" t="s">
        <v>5</v>
      </c>
      <c r="G17" s="38" t="n">
        <v>0</v>
      </c>
      <c r="H17" s="33" t="n">
        <f aca="false">INDEX('Sprint Schedule'!$C$5:$C$13,MATCH($B17,'Sprint Schedule'!$A$5:$A$13,0))</f>
        <v>46301</v>
      </c>
      <c r="I17" s="33" t="n">
        <f aca="false">INDEX('Sprint Schedule'!$D$5:$D$13,MATCH($B17,'Sprint Schedule'!$A$5:$A$13,0))</f>
        <v>46321</v>
      </c>
      <c r="J17" s="39"/>
      <c r="K17" s="39"/>
      <c r="L17" s="40"/>
    </row>
    <row r="18" customFormat="false" ht="15" hidden="false" customHeight="false" outlineLevel="0" collapsed="false">
      <c r="A18" s="15" t="s">
        <v>107</v>
      </c>
      <c r="B18" s="15" t="s">
        <v>53</v>
      </c>
      <c r="C18" s="35" t="s">
        <v>108</v>
      </c>
      <c r="D18" s="15" t="s">
        <v>104</v>
      </c>
      <c r="E18" s="36" t="s">
        <v>78</v>
      </c>
      <c r="F18" s="37" t="s">
        <v>5</v>
      </c>
      <c r="G18" s="38" t="n">
        <v>0</v>
      </c>
      <c r="H18" s="33" t="n">
        <f aca="false">INDEX('Sprint Schedule'!$C$5:$C$13,MATCH($B18,'Sprint Schedule'!$A$5:$A$13,0))</f>
        <v>46301</v>
      </c>
      <c r="I18" s="33" t="n">
        <f aca="false">INDEX('Sprint Schedule'!$D$5:$D$13,MATCH($B18,'Sprint Schedule'!$A$5:$A$13,0))</f>
        <v>46321</v>
      </c>
      <c r="J18" s="39"/>
      <c r="K18" s="39"/>
      <c r="L18" s="40"/>
    </row>
    <row r="19" customFormat="false" ht="15" hidden="false" customHeight="false" outlineLevel="0" collapsed="false">
      <c r="A19" s="15" t="s">
        <v>109</v>
      </c>
      <c r="B19" s="15" t="s">
        <v>53</v>
      </c>
      <c r="C19" s="35" t="s">
        <v>110</v>
      </c>
      <c r="D19" s="15" t="s">
        <v>104</v>
      </c>
      <c r="E19" s="36" t="s">
        <v>111</v>
      </c>
      <c r="F19" s="37" t="s">
        <v>5</v>
      </c>
      <c r="G19" s="38" t="n">
        <v>0</v>
      </c>
      <c r="H19" s="33" t="n">
        <f aca="false">INDEX('Sprint Schedule'!$C$5:$C$13,MATCH($B19,'Sprint Schedule'!$A$5:$A$13,0))</f>
        <v>46301</v>
      </c>
      <c r="I19" s="33" t="n">
        <f aca="false">INDEX('Sprint Schedule'!$D$5:$D$13,MATCH($B19,'Sprint Schedule'!$A$5:$A$13,0))</f>
        <v>46321</v>
      </c>
      <c r="J19" s="39"/>
      <c r="K19" s="39"/>
      <c r="L19" s="40"/>
    </row>
    <row r="20" customFormat="false" ht="15" hidden="false" customHeight="false" outlineLevel="0" collapsed="false">
      <c r="A20" s="15" t="s">
        <v>112</v>
      </c>
      <c r="B20" s="15" t="s">
        <v>53</v>
      </c>
      <c r="C20" s="35" t="s">
        <v>113</v>
      </c>
      <c r="D20" s="15" t="s">
        <v>104</v>
      </c>
      <c r="E20" s="36" t="s">
        <v>72</v>
      </c>
      <c r="F20" s="37" t="s">
        <v>5</v>
      </c>
      <c r="G20" s="38" t="n">
        <v>0</v>
      </c>
      <c r="H20" s="33" t="n">
        <f aca="false">INDEX('Sprint Schedule'!$C$5:$C$13,MATCH($B20,'Sprint Schedule'!$A$5:$A$13,0))</f>
        <v>46301</v>
      </c>
      <c r="I20" s="33" t="n">
        <f aca="false">INDEX('Sprint Schedule'!$D$5:$D$13,MATCH($B20,'Sprint Schedule'!$A$5:$A$13,0))</f>
        <v>46321</v>
      </c>
      <c r="J20" s="39"/>
      <c r="K20" s="39"/>
      <c r="L20" s="40"/>
    </row>
    <row r="21" customFormat="false" ht="15" hidden="false" customHeight="false" outlineLevel="0" collapsed="false">
      <c r="A21" s="15" t="s">
        <v>114</v>
      </c>
      <c r="B21" s="15" t="s">
        <v>53</v>
      </c>
      <c r="C21" s="35" t="s">
        <v>115</v>
      </c>
      <c r="D21" s="15" t="s">
        <v>77</v>
      </c>
      <c r="E21" s="36" t="s">
        <v>72</v>
      </c>
      <c r="F21" s="37" t="s">
        <v>5</v>
      </c>
      <c r="G21" s="38" t="n">
        <v>0</v>
      </c>
      <c r="H21" s="33" t="n">
        <f aca="false">INDEX('Sprint Schedule'!$C$5:$C$13,MATCH($B21,'Sprint Schedule'!$A$5:$A$13,0))</f>
        <v>46301</v>
      </c>
      <c r="I21" s="33" t="n">
        <f aca="false">INDEX('Sprint Schedule'!$D$5:$D$13,MATCH($B21,'Sprint Schedule'!$A$5:$A$13,0))</f>
        <v>46321</v>
      </c>
      <c r="J21" s="39"/>
      <c r="K21" s="39"/>
      <c r="L21" s="40"/>
    </row>
    <row r="22" customFormat="false" ht="23.85" hidden="false" customHeight="false" outlineLevel="0" collapsed="false">
      <c r="A22" s="15" t="s">
        <v>116</v>
      </c>
      <c r="B22" s="15" t="s">
        <v>54</v>
      </c>
      <c r="C22" s="35" t="s">
        <v>117</v>
      </c>
      <c r="D22" s="15" t="s">
        <v>87</v>
      </c>
      <c r="E22" s="36" t="s">
        <v>72</v>
      </c>
      <c r="F22" s="37" t="s">
        <v>5</v>
      </c>
      <c r="G22" s="38" t="n">
        <v>0</v>
      </c>
      <c r="H22" s="33" t="n">
        <f aca="false">INDEX('Sprint Schedule'!$C$5:$C$13,MATCH($B22,'Sprint Schedule'!$A$5:$A$13,0))</f>
        <v>46322</v>
      </c>
      <c r="I22" s="33" t="n">
        <f aca="false">INDEX('Sprint Schedule'!$D$5:$D$13,MATCH($B22,'Sprint Schedule'!$A$5:$A$13,0))</f>
        <v>46335</v>
      </c>
      <c r="J22" s="39"/>
      <c r="K22" s="39"/>
      <c r="L22" s="40"/>
    </row>
    <row r="23" customFormat="false" ht="15" hidden="false" customHeight="false" outlineLevel="0" collapsed="false">
      <c r="A23" s="15" t="s">
        <v>118</v>
      </c>
      <c r="B23" s="15" t="s">
        <v>54</v>
      </c>
      <c r="C23" s="35" t="s">
        <v>119</v>
      </c>
      <c r="D23" s="15" t="s">
        <v>87</v>
      </c>
      <c r="E23" s="36" t="s">
        <v>78</v>
      </c>
      <c r="F23" s="37" t="s">
        <v>5</v>
      </c>
      <c r="G23" s="38" t="n">
        <v>0</v>
      </c>
      <c r="H23" s="33" t="n">
        <f aca="false">INDEX('Sprint Schedule'!$C$5:$C$13,MATCH($B23,'Sprint Schedule'!$A$5:$A$13,0))</f>
        <v>46322</v>
      </c>
      <c r="I23" s="33" t="n">
        <f aca="false">INDEX('Sprint Schedule'!$D$5:$D$13,MATCH($B23,'Sprint Schedule'!$A$5:$A$13,0))</f>
        <v>46335</v>
      </c>
      <c r="J23" s="39"/>
      <c r="K23" s="39"/>
      <c r="L23" s="40"/>
    </row>
    <row r="24" customFormat="false" ht="15" hidden="false" customHeight="false" outlineLevel="0" collapsed="false">
      <c r="A24" s="15" t="s">
        <v>120</v>
      </c>
      <c r="B24" s="15" t="s">
        <v>54</v>
      </c>
      <c r="C24" s="35" t="s">
        <v>121</v>
      </c>
      <c r="D24" s="15" t="s">
        <v>104</v>
      </c>
      <c r="E24" s="36" t="s">
        <v>72</v>
      </c>
      <c r="F24" s="37" t="s">
        <v>5</v>
      </c>
      <c r="G24" s="38" t="n">
        <v>0</v>
      </c>
      <c r="H24" s="33" t="n">
        <f aca="false">INDEX('Sprint Schedule'!$C$5:$C$13,MATCH($B24,'Sprint Schedule'!$A$5:$A$13,0))</f>
        <v>46322</v>
      </c>
      <c r="I24" s="33" t="n">
        <f aca="false">INDEX('Sprint Schedule'!$D$5:$D$13,MATCH($B24,'Sprint Schedule'!$A$5:$A$13,0))</f>
        <v>46335</v>
      </c>
      <c r="J24" s="39"/>
      <c r="K24" s="39"/>
      <c r="L24" s="40"/>
    </row>
    <row r="25" customFormat="false" ht="15" hidden="false" customHeight="false" outlineLevel="0" collapsed="false">
      <c r="A25" s="15" t="s">
        <v>122</v>
      </c>
      <c r="B25" s="15" t="s">
        <v>54</v>
      </c>
      <c r="C25" s="35" t="s">
        <v>123</v>
      </c>
      <c r="D25" s="15" t="s">
        <v>87</v>
      </c>
      <c r="E25" s="36" t="s">
        <v>72</v>
      </c>
      <c r="F25" s="37" t="s">
        <v>5</v>
      </c>
      <c r="G25" s="38" t="n">
        <v>0</v>
      </c>
      <c r="H25" s="33" t="n">
        <f aca="false">INDEX('Sprint Schedule'!$C$5:$C$13,MATCH($B25,'Sprint Schedule'!$A$5:$A$13,0))</f>
        <v>46322</v>
      </c>
      <c r="I25" s="33" t="n">
        <f aca="false">INDEX('Sprint Schedule'!$D$5:$D$13,MATCH($B25,'Sprint Schedule'!$A$5:$A$13,0))</f>
        <v>46335</v>
      </c>
      <c r="J25" s="39"/>
      <c r="K25" s="39"/>
      <c r="L25" s="40"/>
    </row>
    <row r="26" customFormat="false" ht="15" hidden="false" customHeight="false" outlineLevel="0" collapsed="false">
      <c r="A26" s="15" t="s">
        <v>124</v>
      </c>
      <c r="B26" s="15" t="s">
        <v>55</v>
      </c>
      <c r="C26" s="35" t="s">
        <v>125</v>
      </c>
      <c r="D26" s="15" t="s">
        <v>104</v>
      </c>
      <c r="E26" s="36" t="s">
        <v>78</v>
      </c>
      <c r="F26" s="37" t="s">
        <v>5</v>
      </c>
      <c r="G26" s="38" t="n">
        <v>0</v>
      </c>
      <c r="H26" s="33" t="n">
        <f aca="false">INDEX('Sprint Schedule'!$C$5:$C$13,MATCH($B26,'Sprint Schedule'!$A$5:$A$13,0))</f>
        <v>46336</v>
      </c>
      <c r="I26" s="33" t="n">
        <f aca="false">INDEX('Sprint Schedule'!$D$5:$D$13,MATCH($B26,'Sprint Schedule'!$A$5:$A$13,0))</f>
        <v>46349</v>
      </c>
      <c r="J26" s="39"/>
      <c r="K26" s="39"/>
      <c r="L26" s="40"/>
    </row>
    <row r="27" customFormat="false" ht="15" hidden="false" customHeight="false" outlineLevel="0" collapsed="false">
      <c r="A27" s="15" t="s">
        <v>126</v>
      </c>
      <c r="B27" s="15" t="s">
        <v>55</v>
      </c>
      <c r="C27" s="35" t="s">
        <v>127</v>
      </c>
      <c r="D27" s="15" t="s">
        <v>128</v>
      </c>
      <c r="E27" s="36" t="s">
        <v>78</v>
      </c>
      <c r="F27" s="37" t="s">
        <v>5</v>
      </c>
      <c r="G27" s="38" t="n">
        <v>0</v>
      </c>
      <c r="H27" s="33" t="n">
        <f aca="false">INDEX('Sprint Schedule'!$C$5:$C$13,MATCH($B27,'Sprint Schedule'!$A$5:$A$13,0))</f>
        <v>46336</v>
      </c>
      <c r="I27" s="33" t="n">
        <f aca="false">INDEX('Sprint Schedule'!$D$5:$D$13,MATCH($B27,'Sprint Schedule'!$A$5:$A$13,0))</f>
        <v>46349</v>
      </c>
      <c r="J27" s="39"/>
      <c r="K27" s="39"/>
      <c r="L27" s="40"/>
    </row>
    <row r="28" customFormat="false" ht="15" hidden="false" customHeight="false" outlineLevel="0" collapsed="false">
      <c r="A28" s="15" t="s">
        <v>129</v>
      </c>
      <c r="B28" s="15" t="s">
        <v>55</v>
      </c>
      <c r="C28" s="35" t="s">
        <v>130</v>
      </c>
      <c r="D28" s="15" t="s">
        <v>87</v>
      </c>
      <c r="E28" s="36" t="s">
        <v>78</v>
      </c>
      <c r="F28" s="37" t="s">
        <v>5</v>
      </c>
      <c r="G28" s="38" t="n">
        <v>0</v>
      </c>
      <c r="H28" s="33" t="n">
        <f aca="false">INDEX('Sprint Schedule'!$C$5:$C$13,MATCH($B28,'Sprint Schedule'!$A$5:$A$13,0))</f>
        <v>46336</v>
      </c>
      <c r="I28" s="33" t="n">
        <f aca="false">INDEX('Sprint Schedule'!$D$5:$D$13,MATCH($B28,'Sprint Schedule'!$A$5:$A$13,0))</f>
        <v>46349</v>
      </c>
      <c r="J28" s="39"/>
      <c r="K28" s="39"/>
      <c r="L28" s="40"/>
    </row>
    <row r="29" customFormat="false" ht="15" hidden="false" customHeight="false" outlineLevel="0" collapsed="false">
      <c r="A29" s="15" t="s">
        <v>131</v>
      </c>
      <c r="B29" s="15" t="s">
        <v>55</v>
      </c>
      <c r="C29" s="35" t="s">
        <v>132</v>
      </c>
      <c r="D29" s="15" t="s">
        <v>77</v>
      </c>
      <c r="E29" s="36" t="s">
        <v>111</v>
      </c>
      <c r="F29" s="37" t="s">
        <v>5</v>
      </c>
      <c r="G29" s="38" t="n">
        <v>0</v>
      </c>
      <c r="H29" s="33" t="n">
        <f aca="false">INDEX('Sprint Schedule'!$C$5:$C$13,MATCH($B29,'Sprint Schedule'!$A$5:$A$13,0))</f>
        <v>46336</v>
      </c>
      <c r="I29" s="33" t="n">
        <f aca="false">INDEX('Sprint Schedule'!$D$5:$D$13,MATCH($B29,'Sprint Schedule'!$A$5:$A$13,0))</f>
        <v>46349</v>
      </c>
      <c r="J29" s="39"/>
      <c r="K29" s="39"/>
      <c r="L29" s="40"/>
    </row>
    <row r="30" customFormat="false" ht="15" hidden="false" customHeight="false" outlineLevel="0" collapsed="false">
      <c r="A30" s="15" t="s">
        <v>133</v>
      </c>
      <c r="B30" s="15" t="s">
        <v>56</v>
      </c>
      <c r="C30" s="35" t="s">
        <v>134</v>
      </c>
      <c r="D30" s="15" t="s">
        <v>135</v>
      </c>
      <c r="E30" s="36" t="s">
        <v>72</v>
      </c>
      <c r="F30" s="37" t="s">
        <v>5</v>
      </c>
      <c r="G30" s="38" t="n">
        <v>0</v>
      </c>
      <c r="H30" s="33" t="n">
        <f aca="false">INDEX('Sprint Schedule'!$C$5:$C$13,MATCH($B30,'Sprint Schedule'!$A$5:$A$13,0))</f>
        <v>46350</v>
      </c>
      <c r="I30" s="33" t="n">
        <f aca="false">INDEX('Sprint Schedule'!$D$5:$D$13,MATCH($B30,'Sprint Schedule'!$A$5:$A$13,0))</f>
        <v>46363</v>
      </c>
      <c r="J30" s="39"/>
      <c r="K30" s="39"/>
      <c r="L30" s="40"/>
    </row>
    <row r="31" customFormat="false" ht="15" hidden="false" customHeight="false" outlineLevel="0" collapsed="false">
      <c r="A31" s="15" t="s">
        <v>136</v>
      </c>
      <c r="B31" s="15" t="s">
        <v>56</v>
      </c>
      <c r="C31" s="35" t="s">
        <v>137</v>
      </c>
      <c r="D31" s="15" t="s">
        <v>135</v>
      </c>
      <c r="E31" s="36" t="s">
        <v>72</v>
      </c>
      <c r="F31" s="37" t="s">
        <v>5</v>
      </c>
      <c r="G31" s="38" t="n">
        <v>0</v>
      </c>
      <c r="H31" s="33" t="n">
        <f aca="false">INDEX('Sprint Schedule'!$C$5:$C$13,MATCH($B31,'Sprint Schedule'!$A$5:$A$13,0))</f>
        <v>46350</v>
      </c>
      <c r="I31" s="33" t="n">
        <f aca="false">INDEX('Sprint Schedule'!$D$5:$D$13,MATCH($B31,'Sprint Schedule'!$A$5:$A$13,0))</f>
        <v>46363</v>
      </c>
      <c r="J31" s="39"/>
      <c r="K31" s="39"/>
      <c r="L31" s="40"/>
    </row>
    <row r="32" customFormat="false" ht="15" hidden="false" customHeight="false" outlineLevel="0" collapsed="false">
      <c r="A32" s="15" t="s">
        <v>138</v>
      </c>
      <c r="B32" s="15" t="s">
        <v>56</v>
      </c>
      <c r="C32" s="35" t="s">
        <v>139</v>
      </c>
      <c r="D32" s="15" t="s">
        <v>77</v>
      </c>
      <c r="E32" s="36" t="s">
        <v>72</v>
      </c>
      <c r="F32" s="37" t="s">
        <v>5</v>
      </c>
      <c r="G32" s="38" t="n">
        <v>0</v>
      </c>
      <c r="H32" s="33" t="n">
        <f aca="false">INDEX('Sprint Schedule'!$C$5:$C$13,MATCH($B32,'Sprint Schedule'!$A$5:$A$13,0))</f>
        <v>46350</v>
      </c>
      <c r="I32" s="33" t="n">
        <f aca="false">INDEX('Sprint Schedule'!$D$5:$D$13,MATCH($B32,'Sprint Schedule'!$A$5:$A$13,0))</f>
        <v>46363</v>
      </c>
      <c r="J32" s="39"/>
      <c r="K32" s="39"/>
      <c r="L32" s="40"/>
    </row>
    <row r="33" customFormat="false" ht="15" hidden="false" customHeight="false" outlineLevel="0" collapsed="false">
      <c r="A33" s="15" t="s">
        <v>140</v>
      </c>
      <c r="B33" s="15" t="s">
        <v>56</v>
      </c>
      <c r="C33" s="35" t="s">
        <v>141</v>
      </c>
      <c r="D33" s="15" t="s">
        <v>135</v>
      </c>
      <c r="E33" s="36" t="s">
        <v>72</v>
      </c>
      <c r="F33" s="37" t="s">
        <v>5</v>
      </c>
      <c r="G33" s="38" t="n">
        <v>0</v>
      </c>
      <c r="H33" s="33" t="n">
        <f aca="false">INDEX('Sprint Schedule'!$C$5:$C$13,MATCH($B33,'Sprint Schedule'!$A$5:$A$13,0))</f>
        <v>46350</v>
      </c>
      <c r="I33" s="33" t="n">
        <f aca="false">INDEX('Sprint Schedule'!$D$5:$D$13,MATCH($B33,'Sprint Schedule'!$A$5:$A$13,0))</f>
        <v>46363</v>
      </c>
      <c r="J33" s="39"/>
      <c r="K33" s="39"/>
      <c r="L33" s="40"/>
    </row>
    <row r="34" customFormat="false" ht="15" hidden="false" customHeight="false" outlineLevel="0" collapsed="false">
      <c r="A34" s="15" t="s">
        <v>142</v>
      </c>
      <c r="B34" s="15" t="s">
        <v>57</v>
      </c>
      <c r="C34" s="35" t="s">
        <v>143</v>
      </c>
      <c r="D34" s="15" t="s">
        <v>128</v>
      </c>
      <c r="E34" s="36" t="s">
        <v>72</v>
      </c>
      <c r="F34" s="37" t="s">
        <v>5</v>
      </c>
      <c r="G34" s="38" t="n">
        <v>0</v>
      </c>
      <c r="H34" s="33" t="n">
        <f aca="false">INDEX('Sprint Schedule'!$C$5:$C$13,MATCH($B34,'Sprint Schedule'!$A$5:$A$13,0))</f>
        <v>46364</v>
      </c>
      <c r="I34" s="33" t="n">
        <f aca="false">INDEX('Sprint Schedule'!$D$5:$D$13,MATCH($B34,'Sprint Schedule'!$A$5:$A$13,0))</f>
        <v>46377</v>
      </c>
      <c r="J34" s="39"/>
      <c r="K34" s="39"/>
      <c r="L34" s="40"/>
    </row>
    <row r="35" customFormat="false" ht="15" hidden="false" customHeight="false" outlineLevel="0" collapsed="false">
      <c r="A35" s="15" t="s">
        <v>144</v>
      </c>
      <c r="B35" s="15" t="s">
        <v>57</v>
      </c>
      <c r="C35" s="35" t="s">
        <v>145</v>
      </c>
      <c r="D35" s="15" t="s">
        <v>77</v>
      </c>
      <c r="E35" s="36" t="s">
        <v>72</v>
      </c>
      <c r="F35" s="37" t="s">
        <v>5</v>
      </c>
      <c r="G35" s="38" t="n">
        <v>0</v>
      </c>
      <c r="H35" s="33" t="n">
        <f aca="false">INDEX('Sprint Schedule'!$C$5:$C$13,MATCH($B35,'Sprint Schedule'!$A$5:$A$13,0))</f>
        <v>46364</v>
      </c>
      <c r="I35" s="33" t="n">
        <f aca="false">INDEX('Sprint Schedule'!$D$5:$D$13,MATCH($B35,'Sprint Schedule'!$A$5:$A$13,0))</f>
        <v>46377</v>
      </c>
      <c r="J35" s="39"/>
      <c r="K35" s="39"/>
      <c r="L35" s="40"/>
    </row>
    <row r="36" customFormat="false" ht="15" hidden="false" customHeight="false" outlineLevel="0" collapsed="false">
      <c r="A36" s="15" t="s">
        <v>146</v>
      </c>
      <c r="B36" s="15" t="s">
        <v>57</v>
      </c>
      <c r="C36" s="35" t="s">
        <v>147</v>
      </c>
      <c r="D36" s="15" t="s">
        <v>128</v>
      </c>
      <c r="E36" s="36" t="s">
        <v>78</v>
      </c>
      <c r="F36" s="37" t="s">
        <v>5</v>
      </c>
      <c r="G36" s="38" t="n">
        <v>0</v>
      </c>
      <c r="H36" s="33" t="n">
        <f aca="false">INDEX('Sprint Schedule'!$C$5:$C$13,MATCH($B36,'Sprint Schedule'!$A$5:$A$13,0))</f>
        <v>46364</v>
      </c>
      <c r="I36" s="33" t="n">
        <f aca="false">INDEX('Sprint Schedule'!$D$5:$D$13,MATCH($B36,'Sprint Schedule'!$A$5:$A$13,0))</f>
        <v>46377</v>
      </c>
      <c r="J36" s="39"/>
      <c r="K36" s="39"/>
      <c r="L36" s="40"/>
    </row>
    <row r="37" customFormat="false" ht="15" hidden="false" customHeight="false" outlineLevel="0" collapsed="false">
      <c r="A37" s="15" t="s">
        <v>148</v>
      </c>
      <c r="B37" s="15" t="s">
        <v>57</v>
      </c>
      <c r="C37" s="35" t="s">
        <v>149</v>
      </c>
      <c r="D37" s="15" t="s">
        <v>150</v>
      </c>
      <c r="E37" s="36" t="s">
        <v>72</v>
      </c>
      <c r="F37" s="37" t="s">
        <v>5</v>
      </c>
      <c r="G37" s="38" t="n">
        <v>0</v>
      </c>
      <c r="H37" s="33" t="n">
        <f aca="false">INDEX('Sprint Schedule'!$C$5:$C$13,MATCH($B37,'Sprint Schedule'!$A$5:$A$13,0))</f>
        <v>46364</v>
      </c>
      <c r="I37" s="33" t="n">
        <f aca="false">INDEX('Sprint Schedule'!$D$5:$D$13,MATCH($B37,'Sprint Schedule'!$A$5:$A$13,0))</f>
        <v>46377</v>
      </c>
      <c r="J37" s="39"/>
      <c r="K37" s="39"/>
      <c r="L37" s="40"/>
    </row>
    <row r="38" customFormat="false" ht="15" hidden="false" customHeight="false" outlineLevel="0" collapsed="false">
      <c r="A38" s="15" t="s">
        <v>151</v>
      </c>
      <c r="B38" s="15" t="s">
        <v>58</v>
      </c>
      <c r="C38" s="35" t="s">
        <v>152</v>
      </c>
      <c r="D38" s="15" t="s">
        <v>87</v>
      </c>
      <c r="E38" s="36" t="s">
        <v>72</v>
      </c>
      <c r="F38" s="37" t="s">
        <v>5</v>
      </c>
      <c r="G38" s="38" t="n">
        <v>0</v>
      </c>
      <c r="H38" s="33" t="n">
        <f aca="false">INDEX('Sprint Schedule'!$C$5:$C$13,MATCH($B38,'Sprint Schedule'!$A$5:$A$13,0))</f>
        <v>46378</v>
      </c>
      <c r="I38" s="33" t="n">
        <f aca="false">INDEX('Sprint Schedule'!$D$5:$D$13,MATCH($B38,'Sprint Schedule'!$A$5:$A$13,0))</f>
        <v>46391</v>
      </c>
      <c r="J38" s="39"/>
      <c r="K38" s="39"/>
      <c r="L38" s="40"/>
    </row>
    <row r="39" customFormat="false" ht="15" hidden="false" customHeight="false" outlineLevel="0" collapsed="false">
      <c r="A39" s="15" t="s">
        <v>153</v>
      </c>
      <c r="B39" s="15" t="s">
        <v>58</v>
      </c>
      <c r="C39" s="35" t="s">
        <v>154</v>
      </c>
      <c r="D39" s="15" t="s">
        <v>87</v>
      </c>
      <c r="E39" s="36" t="s">
        <v>72</v>
      </c>
      <c r="F39" s="37" t="s">
        <v>5</v>
      </c>
      <c r="G39" s="38" t="n">
        <v>0</v>
      </c>
      <c r="H39" s="33" t="n">
        <f aca="false">INDEX('Sprint Schedule'!$C$5:$C$13,MATCH($B39,'Sprint Schedule'!$A$5:$A$13,0))</f>
        <v>46378</v>
      </c>
      <c r="I39" s="33" t="n">
        <f aca="false">INDEX('Sprint Schedule'!$D$5:$D$13,MATCH($B39,'Sprint Schedule'!$A$5:$A$13,0))</f>
        <v>46391</v>
      </c>
      <c r="J39" s="39"/>
      <c r="K39" s="39"/>
      <c r="L39" s="40"/>
    </row>
    <row r="40" customFormat="false" ht="15" hidden="false" customHeight="false" outlineLevel="0" collapsed="false">
      <c r="A40" s="15" t="s">
        <v>155</v>
      </c>
      <c r="B40" s="15" t="s">
        <v>58</v>
      </c>
      <c r="C40" s="35" t="s">
        <v>156</v>
      </c>
      <c r="D40" s="15" t="s">
        <v>71</v>
      </c>
      <c r="E40" s="36" t="s">
        <v>72</v>
      </c>
      <c r="F40" s="37" t="s">
        <v>5</v>
      </c>
      <c r="G40" s="38" t="n">
        <v>0</v>
      </c>
      <c r="H40" s="33" t="n">
        <f aca="false">INDEX('Sprint Schedule'!$C$5:$C$13,MATCH($B40,'Sprint Schedule'!$A$5:$A$13,0))</f>
        <v>46378</v>
      </c>
      <c r="I40" s="33" t="n">
        <f aca="false">INDEX('Sprint Schedule'!$D$5:$D$13,MATCH($B40,'Sprint Schedule'!$A$5:$A$13,0))</f>
        <v>46391</v>
      </c>
      <c r="J40" s="39"/>
      <c r="K40" s="39"/>
      <c r="L40" s="40"/>
    </row>
    <row r="41" customFormat="false" ht="15" hidden="false" customHeight="false" outlineLevel="0" collapsed="false">
      <c r="A41" s="15" t="s">
        <v>157</v>
      </c>
      <c r="B41" s="15" t="s">
        <v>58</v>
      </c>
      <c r="C41" s="35" t="s">
        <v>158</v>
      </c>
      <c r="D41" s="15" t="s">
        <v>135</v>
      </c>
      <c r="E41" s="36" t="s">
        <v>72</v>
      </c>
      <c r="F41" s="37" t="s">
        <v>5</v>
      </c>
      <c r="G41" s="38" t="n">
        <v>0</v>
      </c>
      <c r="H41" s="33" t="n">
        <f aca="false">INDEX('Sprint Schedule'!$C$5:$C$13,MATCH($B41,'Sprint Schedule'!$A$5:$A$13,0))</f>
        <v>46378</v>
      </c>
      <c r="I41" s="33" t="n">
        <f aca="false">INDEX('Sprint Schedule'!$D$5:$D$13,MATCH($B41,'Sprint Schedule'!$A$5:$A$13,0))</f>
        <v>46391</v>
      </c>
      <c r="J41" s="39"/>
      <c r="K41" s="39"/>
      <c r="L41" s="40"/>
    </row>
    <row r="42" customFormat="false" ht="15" hidden="false" customHeight="false" outlineLevel="0" collapsed="false">
      <c r="A42" s="15" t="s">
        <v>159</v>
      </c>
      <c r="B42" s="15" t="s">
        <v>58</v>
      </c>
      <c r="C42" s="35" t="s">
        <v>160</v>
      </c>
      <c r="D42" s="15" t="s">
        <v>71</v>
      </c>
      <c r="E42" s="36" t="s">
        <v>72</v>
      </c>
      <c r="F42" s="37" t="s">
        <v>5</v>
      </c>
      <c r="G42" s="38" t="n">
        <v>0</v>
      </c>
      <c r="H42" s="33" t="n">
        <f aca="false">INDEX('Sprint Schedule'!$C$5:$C$13,MATCH($B42,'Sprint Schedule'!$A$5:$A$13,0))</f>
        <v>46378</v>
      </c>
      <c r="I42" s="33" t="n">
        <f aca="false">INDEX('Sprint Schedule'!$D$5:$D$13,MATCH($B42,'Sprint Schedule'!$A$5:$A$13,0))</f>
        <v>46391</v>
      </c>
      <c r="J42" s="39"/>
      <c r="K42" s="39"/>
      <c r="L42" s="40"/>
    </row>
    <row r="43" customFormat="false" ht="15" hidden="false" customHeight="false" outlineLevel="0" collapsed="false">
      <c r="A43" s="15" t="s">
        <v>161</v>
      </c>
      <c r="B43" s="15" t="s">
        <v>58</v>
      </c>
      <c r="C43" s="35" t="s">
        <v>162</v>
      </c>
      <c r="D43" s="15" t="s">
        <v>150</v>
      </c>
      <c r="E43" s="36" t="s">
        <v>72</v>
      </c>
      <c r="F43" s="37" t="s">
        <v>5</v>
      </c>
      <c r="G43" s="38" t="n">
        <v>0</v>
      </c>
      <c r="H43" s="33" t="n">
        <f aca="false">INDEX('Sprint Schedule'!$C$5:$C$13,MATCH($B43,'Sprint Schedule'!$A$5:$A$13,0))</f>
        <v>46378</v>
      </c>
      <c r="I43" s="33" t="n">
        <f aca="false">INDEX('Sprint Schedule'!$D$5:$D$13,MATCH($B43,'Sprint Schedule'!$A$5:$A$13,0))</f>
        <v>46391</v>
      </c>
      <c r="J43" s="39"/>
      <c r="K43" s="39"/>
      <c r="L43" s="40"/>
    </row>
  </sheetData>
  <conditionalFormatting sqref="F2:F43">
    <cfRule type="expression" priority="2" aboveAverage="0" equalAverage="0" bottom="0" percent="0" rank="0" text="" dxfId="0">
      <formula>F2="Complete"</formula>
    </cfRule>
    <cfRule type="expression" priority="3" aboveAverage="0" equalAverage="0" bottom="0" percent="0" rank="0" text="" dxfId="1">
      <formula>F2="In Progress"</formula>
    </cfRule>
    <cfRule type="expression" priority="4" aboveAverage="0" equalAverage="0" bottom="0" percent="0" rank="0" text="" dxfId="3">
      <formula>F2="Blocked"</formula>
    </cfRule>
    <cfRule type="expression" priority="5" aboveAverage="0" equalAverage="0" bottom="0" percent="0" rank="0" text="" dxfId="2">
      <formula>F2="Not Started"</formula>
    </cfRule>
  </conditionalFormatting>
  <conditionalFormatting sqref="G2:G43">
    <cfRule type="expression" priority="6" aboveAverage="0" equalAverage="0" bottom="0" percent="0" rank="0" text="" dxfId="0">
      <formula>G2=100</formula>
    </cfRule>
    <cfRule type="expression" priority="7" aboveAverage="0" equalAverage="0" bottom="0" percent="0" rank="0" text="" dxfId="1">
      <formula>AND(G2&gt;0,G2&lt;100)</formula>
    </cfRule>
  </conditionalFormatting>
  <conditionalFormatting sqref="I2:I43">
    <cfRule type="expression" priority="8" aboveAverage="0" equalAverage="0" bottom="0" percent="0" rank="0" text="" dxfId="3">
      <formula>AND(I2&lt;TODAY(),$F2&lt;&gt;"Complete")</formula>
    </cfRule>
  </conditionalFormatting>
  <dataValidations count="4">
    <dataValidation allowBlank="false" errorStyle="stop" operator="between" showDropDown="false" showErrorMessage="false" showInputMessage="false" sqref="F2:F43" type="list">
      <formula1>"Not Started,In Progress,Blocked,Complete"</formula1>
      <formula2>0</formula2>
    </dataValidation>
    <dataValidation allowBlank="false" errorStyle="stop" operator="between" showDropDown="false" showErrorMessage="false" showInputMessage="false" sqref="E2:E43" type="list">
      <formula1>"High,Medium,Low"</formula1>
      <formula2>0</formula2>
    </dataValidation>
    <dataValidation allowBlank="false" errorStyle="stop" operator="between" showDropDown="false" showErrorMessage="false" showInputMessage="false" sqref="B2:B43" type="list">
      <formula1>'Sprint Schedule'!$A$5:$A$13</formula1>
      <formula2>0</formula2>
    </dataValidation>
    <dataValidation allowBlank="true" error="Enter a whole number between 0 and 100." errorStyle="stop" errorTitle="Invalid % Complete" operator="between" showDropDown="false" showErrorMessage="false" showInputMessage="false" sqref="G2:G43" type="whole">
      <formula1>0</formula1>
      <formula2>100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2026-08-25T19:25:10Z</dcterms:created>
  <dc:creator>openpyxl</dc:creator>
  <dc:description/>
  <dc:language>en-US</dc:language>
  <cp:lastModifiedBy/>
  <dcterms:modified xsi:type="dcterms:W3CDTF">2026-08-25T19:25:13Z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